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ELPAReimbursment" sheetId="1" r:id="rId1"/>
    <sheet name="DistrictReimbursment" sheetId="2" r:id="rId2"/>
    <sheet name="BackupInfo" sheetId="3" r:id="rId3"/>
  </sheets>
  <calcPr calcId="145621"/>
</workbook>
</file>

<file path=xl/calcChain.xml><?xml version="1.0" encoding="utf-8"?>
<calcChain xmlns="http://schemas.openxmlformats.org/spreadsheetml/2006/main">
  <c r="E16" i="3" l="1"/>
  <c r="C16" i="3"/>
  <c r="C15" i="3"/>
  <c r="E15" i="3" s="1"/>
  <c r="E14" i="3"/>
  <c r="C14" i="3"/>
  <c r="C13" i="3"/>
  <c r="E13" i="3" s="1"/>
  <c r="E12" i="3"/>
  <c r="C12" i="3"/>
  <c r="C11" i="3"/>
  <c r="E11" i="3" s="1"/>
  <c r="E10" i="3"/>
  <c r="D10" i="3"/>
  <c r="C10" i="3"/>
  <c r="E9" i="3"/>
  <c r="C9" i="3"/>
  <c r="C8" i="3"/>
  <c r="E8" i="3" s="1"/>
  <c r="E7" i="3"/>
  <c r="C7" i="3"/>
  <c r="E6" i="3"/>
  <c r="E5" i="3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4" i="2" s="1"/>
  <c r="D6" i="2"/>
  <c r="D5" i="2"/>
  <c r="G21" i="1"/>
  <c r="F21" i="1"/>
  <c r="F20" i="1"/>
  <c r="G20" i="1" s="1"/>
  <c r="F19" i="1"/>
  <c r="G19" i="1"/>
  <c r="F18" i="1"/>
  <c r="G18" i="1"/>
  <c r="G17" i="1"/>
  <c r="F17" i="1"/>
  <c r="F16" i="1"/>
  <c r="G16" i="1" s="1"/>
  <c r="F15" i="1"/>
  <c r="G15" i="1"/>
  <c r="F14" i="1"/>
  <c r="G14" i="1"/>
  <c r="G13" i="1"/>
  <c r="F13" i="1"/>
  <c r="F12" i="1"/>
  <c r="G12" i="1" s="1"/>
  <c r="F11" i="1"/>
  <c r="G11" i="1"/>
  <c r="F10" i="1"/>
  <c r="G10" i="1"/>
  <c r="G9" i="1"/>
  <c r="F9" i="1"/>
  <c r="F8" i="1"/>
  <c r="G8" i="1" s="1"/>
  <c r="F7" i="1"/>
  <c r="G7" i="1"/>
  <c r="F6" i="1"/>
  <c r="G6" i="1"/>
  <c r="G5" i="1"/>
  <c r="F5" i="1"/>
  <c r="F4" i="1"/>
  <c r="G4" i="1" s="1"/>
  <c r="F3" i="1"/>
  <c r="F22" i="1" s="1"/>
  <c r="E3" i="1"/>
  <c r="G3" i="1" s="1"/>
  <c r="G22" i="1" l="1"/>
  <c r="E22" i="1"/>
</calcChain>
</file>

<file path=xl/sharedStrings.xml><?xml version="1.0" encoding="utf-8"?>
<sst xmlns="http://schemas.openxmlformats.org/spreadsheetml/2006/main" count="67" uniqueCount="32">
  <si>
    <t>P-2 ADA</t>
  </si>
  <si>
    <t>SELPA 1X</t>
  </si>
  <si>
    <t>SELPA ongoing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</si>
  <si>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</si>
  <si>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</si>
  <si>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</si>
  <si>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</si>
  <si>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</si>
  <si>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</si>
  <si>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</si>
  <si>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</si>
  <si>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</si>
  <si>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</si>
  <si>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</si>
  <si>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</si>
  <si>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</si>
  <si>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</si>
  <si>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</si>
  <si>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</si>
  <si>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</si>
  <si>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</si>
  <si>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</si>
  <si>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School District</t>
  </si>
  <si>
    <t>SELPA No Name# SP30050</t>
  </si>
  <si>
    <t>NNUSD#S30075</t>
  </si>
  <si>
    <t>Federal</t>
  </si>
  <si>
    <t>State</t>
  </si>
  <si>
    <t>Local</t>
  </si>
  <si>
    <t>Total</t>
  </si>
  <si>
    <t>Back-Up DATA</t>
  </si>
  <si>
    <t>Source is the Bi-Tech Accounting system from OCDE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</si>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</sst>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0" xfId="0" applyFont="1" applyFill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4" fontId="0" fillId="0" borderId="0" xfId="1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"/>
  <sheetViews>
    <sheetView tabSelected="1" workbookViewId="0">
      <selection activeCell="B21" sqref="B21"/>
    </sheetView>
  </sheetViews>
  <sheetFormatPr defaultRowHeight="15" x14ac:dyDescent="0.25"/>
  <cols>
    <col min="1" max="1" width="11" customWidth="1"/>
    <col min="3" max="3" width="14.28515625" customWidth="1"/>
    <col min="4" max="4" width="14" bestFit="1" customWidth="1"/>
    <col min="5" max="5" width="13.7109375" bestFit="1" customWidth="1"/>
    <col min="6" max="6" width="13.5703125" customWidth="1"/>
    <col min="7" max="7" width="14" bestFit="1" customWidth="1"/>
    <col min="8" max="8" width="14.28515625" bestFit="1" customWidth="1"/>
    <col min="9" max="9" width="11.5703125" bestFit="1" customWidth="1"/>
  </cols>
  <sheetData>
    <row r="2" spans="1:8" x14ac:dyDescent="0.25">
      <c r="B2" s="1" t="s">
        <v>0</v>
      </c>
      <c r="C2" s="1" t="s">
        <v>1</v>
      </c>
      <c r="D2" s="1" t="s">
        <v>2</v>
      </c>
      <c r="E2" s="1" t="s">
        <v>1</v>
      </c>
      <c r="F2" s="1" t="s">
        <v>2</v>
      </c>
      <c r="G2" s="13" t="s">
        <v>31</v>
      </c>
      <c r="H2" s="2" t="s">
        <v>23</v>
      </c>
    </row>
    <row r="3" spans="1:8" x14ac:dyDescent="0.25">
      <c r="A3" t="s">
        <v>3</v>
      </c>
      <c r="B3">
        <v>21377</v>
      </c>
      <c r="C3">
        <v>0.21043000000000001</v>
      </c>
      <c r="D3">
        <v>0.76110999999999995</v>
      </c>
      <c r="E3" s="3">
        <f>$B$3*C3</f>
        <v>4498.36211</v>
      </c>
      <c r="F3" s="3">
        <f>$B$3*D3</f>
        <v>16270.248469999999</v>
      </c>
      <c r="G3" s="3">
        <f t="shared" ref="G3:G21" si="0">SUM(E3:F3)</f>
        <v>20768.61058</v>
      </c>
    </row>
    <row r="4" spans="1:8" x14ac:dyDescent="0.25">
      <c r="A4" t="s">
        <v>4</v>
      </c>
      <c r="B4">
        <v>21783</v>
      </c>
      <c r="C4">
        <v>0.21682999999999999</v>
      </c>
      <c r="D4">
        <v>0.78427999999999998</v>
      </c>
      <c r="E4" s="3"/>
      <c r="F4" s="3">
        <f>$B$4*D4</f>
        <v>17083.971239999999</v>
      </c>
      <c r="G4" s="3">
        <f t="shared" si="0"/>
        <v>17083.971239999999</v>
      </c>
    </row>
    <row r="5" spans="1:8" x14ac:dyDescent="0.25">
      <c r="A5" t="s">
        <v>5</v>
      </c>
      <c r="B5">
        <v>21901</v>
      </c>
      <c r="C5">
        <v>0.22181000000000001</v>
      </c>
      <c r="D5">
        <v>0.80228999999999995</v>
      </c>
      <c r="E5" s="3"/>
      <c r="F5" s="3">
        <f>$B$5*D5</f>
        <v>17570.953289999998</v>
      </c>
      <c r="G5" s="3">
        <f t="shared" si="0"/>
        <v>17570.953289999998</v>
      </c>
    </row>
    <row r="6" spans="1:8" x14ac:dyDescent="0.25">
      <c r="A6" t="s">
        <v>6</v>
      </c>
      <c r="B6">
        <v>22576</v>
      </c>
      <c r="C6">
        <v>0.22628000000000001</v>
      </c>
      <c r="D6">
        <v>0.81843999999999995</v>
      </c>
      <c r="E6" s="3"/>
      <c r="F6" s="3">
        <f>$B$6*D6</f>
        <v>18477.101439999999</v>
      </c>
      <c r="G6" s="3">
        <f t="shared" si="0"/>
        <v>18477.101439999999</v>
      </c>
    </row>
    <row r="7" spans="1:8" x14ac:dyDescent="0.25">
      <c r="A7" t="s">
        <v>7</v>
      </c>
      <c r="B7">
        <v>22998</v>
      </c>
      <c r="C7">
        <v>0.22986000000000001</v>
      </c>
      <c r="D7">
        <v>0.83140000000000003</v>
      </c>
      <c r="E7" s="3"/>
      <c r="F7" s="3">
        <f>$B$7*D7</f>
        <v>19120.537199999999</v>
      </c>
      <c r="G7" s="3">
        <f t="shared" si="0"/>
        <v>19120.537199999999</v>
      </c>
    </row>
    <row r="8" spans="1:8" x14ac:dyDescent="0.25">
      <c r="A8" t="s">
        <v>8</v>
      </c>
      <c r="B8">
        <v>22436</v>
      </c>
      <c r="C8">
        <v>0.23513999999999999</v>
      </c>
      <c r="D8">
        <v>0.85050999999999999</v>
      </c>
      <c r="E8" s="3"/>
      <c r="F8" s="3">
        <f>$B$8*D8</f>
        <v>19082.042359999999</v>
      </c>
      <c r="G8" s="3">
        <f t="shared" si="0"/>
        <v>19082.042359999999</v>
      </c>
    </row>
    <row r="9" spans="1:8" x14ac:dyDescent="0.25">
      <c r="A9" t="s">
        <v>9</v>
      </c>
      <c r="B9">
        <v>22771</v>
      </c>
      <c r="C9">
        <v>0.24532000000000001</v>
      </c>
      <c r="D9">
        <v>0.88729999999999998</v>
      </c>
      <c r="E9" s="3"/>
      <c r="F9" s="3">
        <f>$B$9*D9</f>
        <v>20204.708299999998</v>
      </c>
      <c r="G9" s="3">
        <f t="shared" si="0"/>
        <v>20204.708299999998</v>
      </c>
    </row>
    <row r="10" spans="1:8" x14ac:dyDescent="0.25">
      <c r="A10" t="s">
        <v>10</v>
      </c>
      <c r="B10">
        <v>23289</v>
      </c>
      <c r="C10">
        <v>0.25518000000000002</v>
      </c>
      <c r="D10">
        <v>0.92298999999999998</v>
      </c>
      <c r="E10" s="3"/>
      <c r="F10" s="3">
        <f>$B$10*D10</f>
        <v>21495.51411</v>
      </c>
      <c r="G10" s="3">
        <f t="shared" si="0"/>
        <v>21495.51411</v>
      </c>
    </row>
    <row r="11" spans="1:8" x14ac:dyDescent="0.25">
      <c r="A11" t="s">
        <v>11</v>
      </c>
      <c r="B11">
        <v>23889</v>
      </c>
      <c r="C11">
        <v>0.25997999999999999</v>
      </c>
      <c r="D11">
        <v>0.94035000000000002</v>
      </c>
      <c r="E11" s="3"/>
      <c r="F11" s="3">
        <f>$B$11*D11</f>
        <v>22464.02115</v>
      </c>
      <c r="G11" s="3">
        <f t="shared" si="0"/>
        <v>22464.02115</v>
      </c>
    </row>
    <row r="12" spans="1:8" x14ac:dyDescent="0.25">
      <c r="A12" t="s">
        <v>12</v>
      </c>
      <c r="B12">
        <v>24134</v>
      </c>
      <c r="C12">
        <v>0.26957999999999999</v>
      </c>
      <c r="D12">
        <v>0.97504999999999997</v>
      </c>
      <c r="E12" s="3"/>
      <c r="F12" s="3">
        <f>$B$12*D12</f>
        <v>23531.8567</v>
      </c>
      <c r="G12" s="3">
        <f t="shared" si="0"/>
        <v>23531.8567</v>
      </c>
    </row>
    <row r="13" spans="1:8" x14ac:dyDescent="0.25">
      <c r="A13" t="s">
        <v>13</v>
      </c>
      <c r="B13">
        <v>24407</v>
      </c>
      <c r="C13">
        <v>0.27859</v>
      </c>
      <c r="D13">
        <v>1.0076700000000001</v>
      </c>
      <c r="E13" s="3"/>
      <c r="F13" s="3">
        <f>$B$13*D13</f>
        <v>24594.201690000002</v>
      </c>
      <c r="G13" s="3">
        <f t="shared" si="0"/>
        <v>24594.201690000002</v>
      </c>
    </row>
    <row r="14" spans="1:8" x14ac:dyDescent="0.25">
      <c r="A14" t="s">
        <v>14</v>
      </c>
      <c r="B14">
        <v>24553</v>
      </c>
      <c r="C14">
        <v>0.29426000000000002</v>
      </c>
      <c r="D14">
        <v>1.0643400000000001</v>
      </c>
      <c r="E14" s="3"/>
      <c r="F14" s="3">
        <f>$B$14*D14</f>
        <v>26132.740020000001</v>
      </c>
      <c r="G14" s="3">
        <f t="shared" si="0"/>
        <v>26132.740020000001</v>
      </c>
    </row>
    <row r="15" spans="1:8" x14ac:dyDescent="0.25">
      <c r="A15" t="s">
        <v>15</v>
      </c>
      <c r="B15">
        <v>24825</v>
      </c>
      <c r="C15">
        <v>0.31247999999999998</v>
      </c>
      <c r="D15">
        <v>1.1302399999999999</v>
      </c>
      <c r="E15" s="3"/>
      <c r="F15" s="3">
        <f>$B$15*D15</f>
        <v>28058.207999999999</v>
      </c>
      <c r="G15" s="3">
        <f t="shared" si="0"/>
        <v>28058.207999999999</v>
      </c>
    </row>
    <row r="16" spans="1:8" x14ac:dyDescent="0.25">
      <c r="A16" t="s">
        <v>16</v>
      </c>
      <c r="B16">
        <v>25197</v>
      </c>
      <c r="C16">
        <v>0.32818000000000003</v>
      </c>
      <c r="D16">
        <v>1.18702</v>
      </c>
      <c r="E16" s="3"/>
      <c r="F16" s="3">
        <f>$B$16*D16</f>
        <v>29909.342939999999</v>
      </c>
      <c r="G16" s="3">
        <f t="shared" si="0"/>
        <v>29909.342939999999</v>
      </c>
    </row>
    <row r="17" spans="1:8" x14ac:dyDescent="0.25">
      <c r="A17" t="s">
        <v>17</v>
      </c>
      <c r="B17">
        <v>25475</v>
      </c>
      <c r="C17">
        <v>0.34798000000000001</v>
      </c>
      <c r="D17">
        <v>1.2586299999999999</v>
      </c>
      <c r="E17" s="3"/>
      <c r="F17" s="3">
        <f>$B$17*D17</f>
        <v>32063.599249999999</v>
      </c>
      <c r="G17" s="3">
        <f t="shared" si="0"/>
        <v>32063.599249999999</v>
      </c>
    </row>
    <row r="18" spans="1:8" x14ac:dyDescent="0.25">
      <c r="A18" t="s">
        <v>18</v>
      </c>
      <c r="B18">
        <v>25858</v>
      </c>
      <c r="C18">
        <v>0.35677999999999999</v>
      </c>
      <c r="D18">
        <v>1.2904800000000001</v>
      </c>
      <c r="E18" s="3"/>
      <c r="F18" s="3">
        <f>$B$18*D18</f>
        <v>33369.23184</v>
      </c>
      <c r="G18" s="3">
        <f t="shared" si="0"/>
        <v>33369.23184</v>
      </c>
    </row>
    <row r="19" spans="1:8" x14ac:dyDescent="0.25">
      <c r="A19" t="s">
        <v>19</v>
      </c>
      <c r="B19">
        <v>26165</v>
      </c>
      <c r="C19">
        <v>0.35830000000000001</v>
      </c>
      <c r="D19">
        <v>1.2959700000000001</v>
      </c>
      <c r="E19" s="3"/>
      <c r="F19" s="3">
        <f>$B$19*D19</f>
        <v>33909.055050000003</v>
      </c>
      <c r="G19" s="3">
        <f t="shared" si="0"/>
        <v>33909.055050000003</v>
      </c>
    </row>
    <row r="20" spans="1:8" x14ac:dyDescent="0.25">
      <c r="A20" t="s">
        <v>20</v>
      </c>
      <c r="B20">
        <v>26611</v>
      </c>
      <c r="C20">
        <v>0.36978</v>
      </c>
      <c r="D20">
        <v>1.33748</v>
      </c>
      <c r="E20" s="3"/>
      <c r="F20" s="3">
        <f>$B$20*D20</f>
        <v>35591.68028</v>
      </c>
      <c r="G20" s="3">
        <f t="shared" si="0"/>
        <v>35591.68028</v>
      </c>
    </row>
    <row r="21" spans="1:8" x14ac:dyDescent="0.25">
      <c r="A21" t="s">
        <v>21</v>
      </c>
      <c r="B21">
        <v>27516</v>
      </c>
      <c r="C21">
        <v>0.38083</v>
      </c>
      <c r="D21">
        <v>1.3774599999999999</v>
      </c>
      <c r="E21" s="4"/>
      <c r="F21" s="4">
        <f>$B$21*D21</f>
        <v>37902.189359999997</v>
      </c>
      <c r="G21" s="4">
        <f t="shared" si="0"/>
        <v>37902.189359999997</v>
      </c>
      <c r="H21" s="5"/>
    </row>
    <row r="22" spans="1:8" x14ac:dyDescent="0.25">
      <c r="E22" s="5">
        <f>SUM(E3:E21)</f>
        <v>4498.36211</v>
      </c>
      <c r="F22" s="3">
        <f>SUM(F3:F21)</f>
        <v>476831.20269000012</v>
      </c>
      <c r="G22" s="3">
        <f>SUM(G3:G21)</f>
        <v>481329.56480000011</v>
      </c>
      <c r="H22" s="3"/>
    </row>
    <row r="23" spans="1:8" x14ac:dyDescent="0.25">
      <c r="F23" s="6"/>
      <c r="G23" s="6"/>
      <c r="H23" s="6"/>
    </row>
    <row r="25" spans="1:8" s="8" customFormat="1" x14ac:dyDescent="0.25">
      <c r="E25" s="9"/>
    </row>
    <row r="26" spans="1:8" s="8" customFormat="1" x14ac:dyDescent="0.25">
      <c r="D26" s="10"/>
    </row>
    <row r="27" spans="1:8" s="8" customFormat="1" x14ac:dyDescent="0.25">
      <c r="D27" s="10"/>
    </row>
    <row r="28" spans="1:8" s="8" customFormat="1" x14ac:dyDescent="0.25">
      <c r="D28" s="10"/>
    </row>
    <row r="29" spans="1:8" s="8" customFormat="1" x14ac:dyDescent="0.25">
      <c r="D29" s="10"/>
    </row>
    <row r="30" spans="1:8" s="8" customFormat="1" x14ac:dyDescent="0.25">
      <c r="D30" s="10"/>
    </row>
    <row r="31" spans="1:8" s="8" customFormat="1" x14ac:dyDescent="0.25">
      <c r="D31" s="10"/>
    </row>
    <row r="32" spans="1:8" s="8" customFormat="1" x14ac:dyDescent="0.25">
      <c r="D32" s="10"/>
    </row>
    <row r="33" spans="4:4" s="8" customFormat="1" x14ac:dyDescent="0.25">
      <c r="D33" s="10"/>
    </row>
    <row r="34" spans="4:4" s="8" customFormat="1" x14ac:dyDescent="0.25">
      <c r="D34" s="10"/>
    </row>
    <row r="35" spans="4:4" s="8" customFormat="1" x14ac:dyDescent="0.25">
      <c r="D35" s="10"/>
    </row>
    <row r="36" spans="4:4" s="8" customFormat="1" x14ac:dyDescent="0.25">
      <c r="D36" s="10"/>
    </row>
    <row r="37" spans="4:4" s="8" customFormat="1" x14ac:dyDescent="0.25">
      <c r="D37" s="10"/>
    </row>
    <row r="38" spans="4:4" s="8" customFormat="1" x14ac:dyDescent="0.25">
      <c r="D38" s="10"/>
    </row>
    <row r="39" spans="4:4" s="8" customFormat="1" x14ac:dyDescent="0.25">
      <c r="D39" s="10"/>
    </row>
    <row r="40" spans="4:4" s="8" customFormat="1" x14ac:dyDescent="0.25">
      <c r="D40" s="10"/>
    </row>
    <row r="41" spans="4:4" s="8" customFormat="1" x14ac:dyDescent="0.25">
      <c r="D41" s="10"/>
    </row>
    <row r="42" spans="4:4" s="8" customFormat="1" x14ac:dyDescent="0.25">
      <c r="D42" s="10"/>
    </row>
    <row r="43" spans="4:4" s="8" customFormat="1" x14ac:dyDescent="0.25">
      <c r="D43" s="10"/>
    </row>
    <row r="44" spans="4:4" s="8" customFormat="1" x14ac:dyDescent="0.25">
      <c r="D44" s="10"/>
    </row>
    <row r="45" spans="4:4" s="8" customFormat="1" x14ac:dyDescent="0.25">
      <c r="D45" s="10"/>
    </row>
  </sheetData>
  <printOptions gridLines="1"/>
  <pageMargins left="0" right="0" top="0.75" bottom="0.75" header="0.3" footer="0.3"/>
  <pageSetup scale="89" orientation="portrait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>
      <selection activeCell="E5" sqref="E5"/>
    </sheetView>
  </sheetViews>
  <sheetFormatPr defaultRowHeight="15" x14ac:dyDescent="0.25"/>
  <cols>
    <col min="1" max="1" width="11" customWidth="1"/>
    <col min="3" max="3" width="14.28515625" customWidth="1"/>
    <col min="4" max="4" width="14" bestFit="1" customWidth="1"/>
    <col min="5" max="5" width="13.7109375" bestFit="1" customWidth="1"/>
    <col min="6" max="6" width="12.5703125" bestFit="1" customWidth="1"/>
    <col min="7" max="7" width="14" bestFit="1" customWidth="1"/>
    <col min="8" max="8" width="14.28515625" bestFit="1" customWidth="1"/>
    <col min="9" max="9" width="11.5703125" bestFit="1" customWidth="1"/>
  </cols>
  <sheetData>
    <row r="2" spans="1:8" x14ac:dyDescent="0.25">
      <c r="F2" s="6"/>
      <c r="G2" s="6"/>
      <c r="H2" s="6"/>
    </row>
    <row r="4" spans="1:8" x14ac:dyDescent="0.25">
      <c r="B4" s="1" t="s">
        <v>0</v>
      </c>
      <c r="C4" s="1" t="s">
        <v>22</v>
      </c>
      <c r="D4" s="1" t="s">
        <v>22</v>
      </c>
      <c r="E4" s="7" t="s">
        <v>24</v>
      </c>
    </row>
    <row r="5" spans="1:8" x14ac:dyDescent="0.25">
      <c r="A5" t="s">
        <v>3</v>
      </c>
      <c r="B5">
        <v>21377</v>
      </c>
      <c r="C5">
        <v>6.0637600000000003</v>
      </c>
      <c r="D5" s="3">
        <f>B5*C5</f>
        <v>129624.99752</v>
      </c>
    </row>
    <row r="6" spans="1:8" x14ac:dyDescent="0.25">
      <c r="A6" t="s">
        <v>4</v>
      </c>
      <c r="B6">
        <v>21783</v>
      </c>
      <c r="C6">
        <v>6.24838</v>
      </c>
      <c r="D6" s="3">
        <f t="shared" ref="D6:D23" si="0">B6*C6</f>
        <v>136108.46153999999</v>
      </c>
    </row>
    <row r="7" spans="1:8" x14ac:dyDescent="0.25">
      <c r="A7" t="s">
        <v>5</v>
      </c>
      <c r="B7">
        <v>21901</v>
      </c>
      <c r="C7">
        <v>6.3918799999999996</v>
      </c>
      <c r="D7" s="3">
        <f t="shared" si="0"/>
        <v>139988.56388</v>
      </c>
    </row>
    <row r="8" spans="1:8" x14ac:dyDescent="0.25">
      <c r="A8" t="s">
        <v>6</v>
      </c>
      <c r="B8">
        <v>22576</v>
      </c>
      <c r="C8">
        <v>6.5205099999999998</v>
      </c>
      <c r="D8" s="3">
        <f t="shared" si="0"/>
        <v>147207.03375999999</v>
      </c>
    </row>
    <row r="9" spans="1:8" x14ac:dyDescent="0.25">
      <c r="A9" t="s">
        <v>7</v>
      </c>
      <c r="B9">
        <v>22998</v>
      </c>
      <c r="C9">
        <v>6.6237599999999999</v>
      </c>
      <c r="D9" s="3">
        <f t="shared" si="0"/>
        <v>152333.23248000001</v>
      </c>
    </row>
    <row r="10" spans="1:8" x14ac:dyDescent="0.25">
      <c r="A10" t="s">
        <v>8</v>
      </c>
      <c r="B10">
        <v>22436</v>
      </c>
      <c r="C10">
        <v>6.7760100000000003</v>
      </c>
      <c r="D10" s="3">
        <f t="shared" si="0"/>
        <v>152026.56036</v>
      </c>
    </row>
    <row r="11" spans="1:8" x14ac:dyDescent="0.25">
      <c r="A11" t="s">
        <v>9</v>
      </c>
      <c r="B11">
        <v>22771</v>
      </c>
      <c r="C11">
        <v>7.0691300000000004</v>
      </c>
      <c r="D11" s="3">
        <f t="shared" si="0"/>
        <v>160971.15923000002</v>
      </c>
    </row>
    <row r="12" spans="1:8" x14ac:dyDescent="0.25">
      <c r="A12" t="s">
        <v>10</v>
      </c>
      <c r="B12">
        <v>23289</v>
      </c>
      <c r="C12">
        <v>7.35351</v>
      </c>
      <c r="D12" s="3">
        <f t="shared" si="0"/>
        <v>171255.89439</v>
      </c>
    </row>
    <row r="13" spans="1:8" x14ac:dyDescent="0.25">
      <c r="A13" t="s">
        <v>11</v>
      </c>
      <c r="B13">
        <v>23889</v>
      </c>
      <c r="C13">
        <v>7.4917600000000002</v>
      </c>
      <c r="D13" s="3">
        <f t="shared" si="0"/>
        <v>178970.65463999999</v>
      </c>
    </row>
    <row r="14" spans="1:8" x14ac:dyDescent="0.25">
      <c r="A14" t="s">
        <v>12</v>
      </c>
      <c r="B14">
        <v>24134</v>
      </c>
      <c r="C14">
        <v>7.7682599999999997</v>
      </c>
      <c r="D14" s="3">
        <f t="shared" si="0"/>
        <v>187479.18683999998</v>
      </c>
    </row>
    <row r="15" spans="1:8" x14ac:dyDescent="0.25">
      <c r="A15" t="s">
        <v>13</v>
      </c>
      <c r="B15">
        <v>24407</v>
      </c>
      <c r="C15">
        <v>8.0281300000000009</v>
      </c>
      <c r="D15" s="3">
        <f t="shared" si="0"/>
        <v>195942.56891000003</v>
      </c>
    </row>
    <row r="16" spans="1:8" x14ac:dyDescent="0.25">
      <c r="A16" t="s">
        <v>14</v>
      </c>
      <c r="B16">
        <v>24553</v>
      </c>
      <c r="C16">
        <v>8.4796300000000002</v>
      </c>
      <c r="D16" s="3">
        <f t="shared" si="0"/>
        <v>208200.35539000001</v>
      </c>
    </row>
    <row r="17" spans="1:4" x14ac:dyDescent="0.25">
      <c r="A17" t="s">
        <v>15</v>
      </c>
      <c r="B17">
        <v>24825</v>
      </c>
      <c r="C17">
        <v>9.0046300000000006</v>
      </c>
      <c r="D17" s="3">
        <f t="shared" si="0"/>
        <v>223539.93975000002</v>
      </c>
    </row>
    <row r="18" spans="1:4" x14ac:dyDescent="0.25">
      <c r="A18" t="s">
        <v>16</v>
      </c>
      <c r="B18">
        <v>25197</v>
      </c>
      <c r="C18">
        <v>9.4570100000000004</v>
      </c>
      <c r="D18" s="3">
        <f t="shared" si="0"/>
        <v>238288.28097000002</v>
      </c>
    </row>
    <row r="19" spans="1:4" x14ac:dyDescent="0.25">
      <c r="A19" t="s">
        <v>17</v>
      </c>
      <c r="B19">
        <v>25475</v>
      </c>
      <c r="C19">
        <v>10.027509999999999</v>
      </c>
      <c r="D19" s="3">
        <f t="shared" si="0"/>
        <v>255450.81724999999</v>
      </c>
    </row>
    <row r="20" spans="1:4" x14ac:dyDescent="0.25">
      <c r="A20" t="s">
        <v>18</v>
      </c>
      <c r="B20">
        <v>25858</v>
      </c>
      <c r="C20">
        <v>10.28126</v>
      </c>
      <c r="D20" s="3">
        <f t="shared" si="0"/>
        <v>265852.82107999997</v>
      </c>
    </row>
    <row r="21" spans="1:4" x14ac:dyDescent="0.25">
      <c r="A21" t="s">
        <v>19</v>
      </c>
      <c r="B21">
        <v>26165</v>
      </c>
      <c r="C21">
        <v>10.325010000000001</v>
      </c>
      <c r="D21" s="3">
        <f t="shared" si="0"/>
        <v>270153.88665</v>
      </c>
    </row>
    <row r="22" spans="1:4" x14ac:dyDescent="0.25">
      <c r="A22" t="s">
        <v>20</v>
      </c>
      <c r="B22">
        <v>26611</v>
      </c>
      <c r="C22">
        <v>10.655760000000001</v>
      </c>
      <c r="D22" s="3">
        <f t="shared" si="0"/>
        <v>283560.42936000001</v>
      </c>
    </row>
    <row r="23" spans="1:4" x14ac:dyDescent="0.25">
      <c r="A23" t="s">
        <v>21</v>
      </c>
      <c r="B23">
        <v>27516</v>
      </c>
      <c r="C23">
        <v>10.974259999999999</v>
      </c>
      <c r="D23" s="4">
        <f t="shared" si="0"/>
        <v>301967.73816000001</v>
      </c>
    </row>
    <row r="24" spans="1:4" x14ac:dyDescent="0.25">
      <c r="D24" s="3">
        <f>SUM(D5:D23)</f>
        <v>3798922.5821600002</v>
      </c>
    </row>
  </sheetData>
  <printOptions gridLines="1"/>
  <pageMargins left="0" right="0" top="0.75" bottom="0.75" header="0.3" footer="0.3"/>
  <pageSetup scale="90" orientation="portrait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B3" sqref="B3"/>
    </sheetView>
  </sheetViews>
  <sheetFormatPr defaultRowHeight="15" x14ac:dyDescent="0.25"/>
  <cols>
    <col min="1" max="1" width="12.42578125" customWidth="1"/>
    <col min="2" max="2" width="14.28515625" bestFit="1" customWidth="1"/>
    <col min="3" max="5" width="15.28515625" bestFit="1" customWidth="1"/>
  </cols>
  <sheetData>
    <row r="2" spans="1:5" x14ac:dyDescent="0.25">
      <c r="B2" t="s">
        <v>29</v>
      </c>
      <c r="C2" t="s">
        <v>30</v>
      </c>
    </row>
    <row r="4" spans="1:5" x14ac:dyDescent="0.25">
      <c r="B4" s="11" t="s">
        <v>25</v>
      </c>
      <c r="C4" s="11" t="s">
        <v>26</v>
      </c>
      <c r="D4" s="11" t="s">
        <v>27</v>
      </c>
      <c r="E4" s="12" t="s">
        <v>28</v>
      </c>
    </row>
    <row r="5" spans="1:5" x14ac:dyDescent="0.25">
      <c r="A5" t="s">
        <v>8</v>
      </c>
      <c r="B5" s="6">
        <v>1531862</v>
      </c>
      <c r="C5" s="6">
        <v>8786850</v>
      </c>
      <c r="D5" s="6">
        <v>5905783</v>
      </c>
      <c r="E5" s="6">
        <f>SUM(B5:D5)</f>
        <v>16224495</v>
      </c>
    </row>
    <row r="6" spans="1:5" x14ac:dyDescent="0.25">
      <c r="A6" t="s">
        <v>9</v>
      </c>
      <c r="B6" s="6">
        <v>1801003</v>
      </c>
      <c r="C6" s="6">
        <v>9488906</v>
      </c>
      <c r="D6" s="6">
        <v>5375889</v>
      </c>
      <c r="E6" s="6">
        <f t="shared" ref="E6:E16" si="0">SUM(B6:D6)</f>
        <v>16665798</v>
      </c>
    </row>
    <row r="7" spans="1:5" x14ac:dyDescent="0.25">
      <c r="A7" t="s">
        <v>10</v>
      </c>
      <c r="B7" s="6">
        <v>2235484.48</v>
      </c>
      <c r="C7" s="6">
        <f>2176764+10185554</f>
        <v>12362318</v>
      </c>
      <c r="D7" s="6">
        <v>285334</v>
      </c>
      <c r="E7" s="6">
        <f t="shared" si="0"/>
        <v>14883136.48</v>
      </c>
    </row>
    <row r="8" spans="1:5" x14ac:dyDescent="0.25">
      <c r="A8" t="s">
        <v>11</v>
      </c>
      <c r="B8" s="6">
        <v>2330561</v>
      </c>
      <c r="C8" s="6">
        <f>2238750.08+12186343</f>
        <v>14425093.08</v>
      </c>
      <c r="D8" s="6">
        <v>5245814.0599999996</v>
      </c>
      <c r="E8" s="6">
        <f t="shared" si="0"/>
        <v>22001468.140000001</v>
      </c>
    </row>
    <row r="9" spans="1:5" x14ac:dyDescent="0.25">
      <c r="A9" t="s">
        <v>12</v>
      </c>
      <c r="B9" s="6">
        <v>2790863.09</v>
      </c>
      <c r="C9" s="6">
        <f>2515518+12943660</f>
        <v>15459178</v>
      </c>
      <c r="D9" s="6">
        <v>5006305</v>
      </c>
      <c r="E9" s="6">
        <f t="shared" si="0"/>
        <v>23256346.09</v>
      </c>
    </row>
    <row r="10" spans="1:5" x14ac:dyDescent="0.25">
      <c r="A10" t="s">
        <v>13</v>
      </c>
      <c r="B10" s="6">
        <v>3164917</v>
      </c>
      <c r="C10" s="6">
        <f>2784630.41+12119276+3142.42+3060</f>
        <v>14910108.83</v>
      </c>
      <c r="D10" s="6">
        <f>8527866.42+113228.37</f>
        <v>8641094.7899999991</v>
      </c>
      <c r="E10" s="6">
        <f t="shared" si="0"/>
        <v>26716120.619999997</v>
      </c>
    </row>
    <row r="11" spans="1:5" x14ac:dyDescent="0.25">
      <c r="A11" t="s">
        <v>14</v>
      </c>
      <c r="B11" s="6">
        <v>3631126</v>
      </c>
      <c r="C11" s="6">
        <f>3158801.9+12341389+6330.9+25</f>
        <v>15506546.800000001</v>
      </c>
      <c r="D11" s="6">
        <v>8711954.3599999994</v>
      </c>
      <c r="E11" s="6">
        <f t="shared" si="0"/>
        <v>27849627.16</v>
      </c>
    </row>
    <row r="12" spans="1:5" x14ac:dyDescent="0.25">
      <c r="A12" t="s">
        <v>15</v>
      </c>
      <c r="B12" s="6">
        <v>3837852</v>
      </c>
      <c r="C12" s="6">
        <f>3489767.69+12822016+114670</f>
        <v>16426453.689999999</v>
      </c>
      <c r="D12" s="6">
        <v>10712610.33</v>
      </c>
      <c r="E12" s="6">
        <f t="shared" si="0"/>
        <v>30976916.019999996</v>
      </c>
    </row>
    <row r="13" spans="1:5" x14ac:dyDescent="0.25">
      <c r="A13" t="s">
        <v>16</v>
      </c>
      <c r="B13" s="6">
        <v>3869075</v>
      </c>
      <c r="C13" s="6">
        <f>3815592+13999486+263632</f>
        <v>18078710</v>
      </c>
      <c r="D13" s="6">
        <v>14244196.98</v>
      </c>
      <c r="E13" s="6">
        <f t="shared" si="0"/>
        <v>36191981.980000004</v>
      </c>
    </row>
    <row r="14" spans="1:5" x14ac:dyDescent="0.25">
      <c r="A14" t="s">
        <v>17</v>
      </c>
      <c r="B14" s="6">
        <v>3942585.66</v>
      </c>
      <c r="C14" s="6">
        <f>4353443.19+14796846+167804+445.2</f>
        <v>19318538.390000001</v>
      </c>
      <c r="D14" s="6">
        <v>14287716.35</v>
      </c>
      <c r="E14" s="6">
        <f t="shared" si="0"/>
        <v>37548840.399999999</v>
      </c>
    </row>
    <row r="15" spans="1:5" x14ac:dyDescent="0.25">
      <c r="A15" t="s">
        <v>18</v>
      </c>
      <c r="B15" s="6">
        <v>4007895.44</v>
      </c>
      <c r="C15" s="6">
        <f>14962139+133944</f>
        <v>15096083</v>
      </c>
      <c r="D15" s="6">
        <v>18247460.670000002</v>
      </c>
      <c r="E15" s="6">
        <f t="shared" si="0"/>
        <v>37351439.109999999</v>
      </c>
    </row>
    <row r="16" spans="1:5" x14ac:dyDescent="0.25">
      <c r="A16" t="s">
        <v>19</v>
      </c>
      <c r="B16" s="6">
        <v>5488860.9500000002</v>
      </c>
      <c r="C16" s="6">
        <f>17238357.55+151487</f>
        <v>17389844.550000001</v>
      </c>
      <c r="D16" s="6">
        <v>18077347.260000002</v>
      </c>
      <c r="E16" s="6">
        <f t="shared" si="0"/>
        <v>40956052.760000005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SELPAReimbursment</vt:lpstr>
      <vt:lpstr>DistrictReimbursment</vt:lpstr>
      <vt:lpstr>BackupInfo</vt:lpstr>
    </vt:vector>
  </TitlesOfParts>
  <Company>Irvine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Fyfe</dc:creator>
  <cp:lastModifiedBy>Greg Rhoten</cp:lastModifiedBy>
  <cp:lastPrinted>2013-09-30T23:15:39Z</cp:lastPrinted>
  <dcterms:created xsi:type="dcterms:W3CDTF">2013-09-06T23:05:05Z</dcterms:created>
  <dcterms:modified xsi:type="dcterms:W3CDTF">2013-11-08T14:45:10Z</dcterms:modified>
</cp:coreProperties>
</file>